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10C5DE74-3CCD-4018-9E94-05911F55DF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4-25" sheetId="10" r:id="rId1"/>
    <sheet name="FY 23-24" sheetId="9" r:id="rId2"/>
    <sheet name="FY22-23" sheetId="7" r:id="rId3"/>
    <sheet name="FY 21-22" sheetId="8" r:id="rId4"/>
  </sheets>
  <definedNames>
    <definedName name="_xlnm.Print_Area" localSheetId="3">'FY 21-22'!$A$1:$I$38</definedName>
    <definedName name="_xlnm.Print_Area" localSheetId="1">'FY 23-24'!$A$1:$H$38</definedName>
    <definedName name="_xlnm.Print_Area" localSheetId="0">'FY 24-25'!$A$1:$H$38</definedName>
    <definedName name="_xlnm.Print_Area" localSheetId="2">'FY22-23'!$A$1:$I$38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0" l="1"/>
  <c r="F15" i="10"/>
  <c r="H15" i="10"/>
  <c r="F16" i="10"/>
  <c r="H16" i="10"/>
  <c r="F17" i="10"/>
  <c r="H17" i="10"/>
  <c r="F18" i="10"/>
  <c r="H18" i="10"/>
  <c r="F19" i="10"/>
  <c r="H19" i="10"/>
  <c r="F20" i="10"/>
  <c r="H20" i="10"/>
  <c r="F21" i="10"/>
  <c r="H21" i="10"/>
  <c r="F22" i="10"/>
  <c r="H22" i="10"/>
  <c r="F23" i="10"/>
  <c r="H23" i="10"/>
  <c r="F24" i="10"/>
  <c r="H24" i="10"/>
  <c r="F25" i="10"/>
  <c r="H25" i="10"/>
  <c r="F14" i="10"/>
  <c r="G26" i="10"/>
  <c r="D26" i="10"/>
  <c r="C26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H25" i="9"/>
  <c r="H24" i="9"/>
  <c r="H23" i="9"/>
  <c r="H22" i="9"/>
  <c r="H21" i="9"/>
  <c r="H20" i="9"/>
  <c r="H19" i="9"/>
  <c r="H18" i="9"/>
  <c r="H17" i="9"/>
  <c r="H16" i="9"/>
  <c r="H1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I24" i="8"/>
  <c r="I25" i="8"/>
  <c r="F25" i="8"/>
  <c r="H26" i="8"/>
  <c r="G26" i="8"/>
  <c r="D26" i="8"/>
  <c r="C26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F23" i="7"/>
  <c r="I23" i="7"/>
  <c r="F26" i="10" l="1"/>
  <c r="H26" i="10"/>
  <c r="H26" i="9"/>
  <c r="F26" i="9"/>
  <c r="I26" i="8"/>
  <c r="F26" i="8"/>
  <c r="I24" i="7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<sst xmlns="http://schemas.openxmlformats.org/spreadsheetml/2006/main" count="92" uniqueCount="29">
  <si>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</si>
  <si>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</si>
  <si>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</si>
  <si>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</si>
  <si>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</si>
  <si>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</si>
  <si>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</si>
  <si>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</si>
  <si>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</si>
  <si>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</si>
  <si>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</si>
  <si>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</si>
  <si>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</si>
  <si>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</si>
  <si>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</si>
  <si>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</si>
  <si>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</si>
  <si>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</si>
  <si>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</si>
  <si>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</si>
  <si>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BetMGM</t>
  </si>
  <si>
    <t>3) For FY 21-22, 1% of Net Revenue to Education shall be distributed for a youth sports activities and education grant program for the
 purpose of providing annual awards to sports programs for underserved youth.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</si>
  <si>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</si>
  <si>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</si>
  <si>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</si>
  <si>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Total Mobile Sports Wagering Gross Gaming Revenue (GGR) and Taxes - Fiscal Year 2023-2024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</si>
  <si>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</si>
  <si>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</si>
  <si>
    <t>Total Mobile Sports Wagering Gross Gaming Revenue (GGR) and Taxes - Fiscal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</si>
</sst>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5" fontId="0" fillId="0" borderId="0" xfId="0" applyNumberFormat="1"/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2</xdr:col>
      <xdr:colOff>476250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7D7167-0D1C-48FD-B3DA-861A64CDC8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14300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2</xdr:col>
      <xdr:colOff>476250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6D99FE-D395-4B73-8360-BEF2725DCD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14300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2</xdr:col>
      <xdr:colOff>476250</xdr:colOff>
      <xdr:row>6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BCC3AB1-426B-4F30-A7A0-25563DCEF3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14300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2</xdr:col>
      <xdr:colOff>476250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9B4711-814F-4EBE-A643-D5A20361D7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14300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765B-C45D-4D74-95BE-3A7014F9ECBB}">
  <dimension ref="A1:W43"/>
  <sheetViews>
    <sheetView tabSelected="1" zoomScaleNormal="100" workbookViewId="0">
      <selection activeCell="G18" sqref="G18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3"/>
      <c r="B1" s="73"/>
      <c r="C1" s="73"/>
      <c r="D1" s="73"/>
      <c r="E1" s="73"/>
      <c r="F1" s="73"/>
      <c r="G1" s="73"/>
      <c r="H1" s="7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4"/>
      <c r="B2" s="74"/>
      <c r="C2" s="74"/>
      <c r="D2" s="74"/>
      <c r="E2" s="74"/>
      <c r="F2" s="74"/>
      <c r="G2" s="74"/>
      <c r="H2" s="7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4"/>
      <c r="B3" s="74"/>
      <c r="C3" s="74"/>
      <c r="D3" s="74"/>
      <c r="E3" s="74"/>
      <c r="F3" s="74"/>
      <c r="G3" s="74"/>
      <c r="H3" s="7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6"/>
      <c r="B5" s="76"/>
      <c r="C5" s="76"/>
      <c r="D5" s="76"/>
      <c r="E5" s="76"/>
      <c r="F5" s="76"/>
      <c r="G5" s="76"/>
      <c r="H5" s="7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6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0" t="s">
        <v>28</v>
      </c>
      <c r="B8" s="71"/>
      <c r="C8" s="71"/>
      <c r="D8" s="71"/>
      <c r="E8" s="71"/>
      <c r="F8" s="71"/>
      <c r="G8" s="71"/>
      <c r="H8" s="7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x14ac:dyDescent="0.25">
      <c r="A14" s="5">
        <v>45383</v>
      </c>
      <c r="B14" s="5"/>
      <c r="C14" s="22">
        <v>130198552.28999999</v>
      </c>
      <c r="D14" s="21">
        <v>9104836.799999997</v>
      </c>
      <c r="E14" s="21"/>
      <c r="F14" s="68">
        <f>IF(D14&gt;0,D14*0.49," ")</f>
        <v>4461370.0319999987</v>
      </c>
      <c r="G14" s="68">
        <v>0</v>
      </c>
      <c r="H14" s="68">
        <f>IF(D14&gt;0,D14*0.51+G14," ")</f>
        <v>4643466.7679999983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2" x14ac:dyDescent="0.25">
      <c r="A15" s="5">
        <f>+A14+31</f>
        <v>45414</v>
      </c>
      <c r="B15" s="5"/>
      <c r="C15" s="22">
        <v>117321640.34000002</v>
      </c>
      <c r="D15" s="21">
        <v>8158204.8200000003</v>
      </c>
      <c r="E15" s="21"/>
      <c r="F15" s="68">
        <f t="shared" ref="F15:F25" si="0">IF(D15&gt;0,D15*0.49," ")</f>
        <v>3997520.3618000001</v>
      </c>
      <c r="G15" s="68">
        <v>0</v>
      </c>
      <c r="H15" s="68">
        <f t="shared" ref="H15:H25" si="1">IF(D15&gt;0,D15*0.51+G15," ")</f>
        <v>4160684.4582000002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x14ac:dyDescent="0.25">
      <c r="A16" s="5">
        <f t="shared" ref="A16:A25" si="2">+A15+31</f>
        <v>45445</v>
      </c>
      <c r="B16" s="5"/>
      <c r="C16" s="22">
        <v>100619508.02</v>
      </c>
      <c r="D16" s="21">
        <v>6844451.3300000019</v>
      </c>
      <c r="E16" s="21"/>
      <c r="F16" s="68">
        <f t="shared" si="0"/>
        <v>3353781.1517000007</v>
      </c>
      <c r="G16" s="68">
        <v>0</v>
      </c>
      <c r="H16" s="68">
        <f t="shared" si="1"/>
        <v>3490670.1783000012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3" x14ac:dyDescent="0.25">
      <c r="A17" s="5">
        <f t="shared" si="2"/>
        <v>45476</v>
      </c>
      <c r="B17" s="5"/>
      <c r="C17" s="22">
        <v>89171523.399999991</v>
      </c>
      <c r="D17" s="21">
        <v>8829315.9404479992</v>
      </c>
      <c r="E17" s="21"/>
      <c r="F17" s="68">
        <f t="shared" si="0"/>
        <v>4326364.8108195197</v>
      </c>
      <c r="G17" s="68">
        <v>0</v>
      </c>
      <c r="H17" s="68">
        <f t="shared" si="1"/>
        <v>4502951.1296284795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3" x14ac:dyDescent="0.25">
      <c r="A18" s="5">
        <f t="shared" si="2"/>
        <v>45507</v>
      </c>
      <c r="B18" s="5"/>
      <c r="C18" s="22"/>
      <c r="D18" s="21"/>
      <c r="E18" s="21"/>
      <c r="F18" s="68" t="str">
        <f t="shared" si="0"/>
        <v xml:space="preserve"> </v>
      </c>
      <c r="G18" s="68"/>
      <c r="H18" s="68" t="str">
        <f t="shared" si="1"/>
        <v xml:space="preserve"> 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3" x14ac:dyDescent="0.25">
      <c r="A19" s="5">
        <f t="shared" si="2"/>
        <v>45538</v>
      </c>
      <c r="B19" s="5"/>
      <c r="C19" s="22"/>
      <c r="D19" s="21"/>
      <c r="E19" s="21"/>
      <c r="F19" s="68" t="str">
        <f t="shared" si="0"/>
        <v xml:space="preserve"> </v>
      </c>
      <c r="G19" s="68"/>
      <c r="H19" s="68" t="str">
        <f t="shared" si="1"/>
        <v xml:space="preserve"> 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3" x14ac:dyDescent="0.25">
      <c r="A20" s="5">
        <f t="shared" si="2"/>
        <v>45569</v>
      </c>
      <c r="B20" s="5"/>
      <c r="C20" s="22"/>
      <c r="D20" s="21"/>
      <c r="E20" s="21"/>
      <c r="F20" s="68" t="str">
        <f t="shared" si="0"/>
        <v xml:space="preserve"> </v>
      </c>
      <c r="G20" s="68"/>
      <c r="H20" s="68" t="str">
        <f t="shared" si="1"/>
        <v xml:space="preserve"> 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3" x14ac:dyDescent="0.25">
      <c r="A21" s="5">
        <f t="shared" si="2"/>
        <v>45600</v>
      </c>
      <c r="B21" s="5"/>
      <c r="C21" s="22"/>
      <c r="D21" s="21"/>
      <c r="E21" s="21"/>
      <c r="F21" s="68" t="str">
        <f t="shared" si="0"/>
        <v xml:space="preserve"> </v>
      </c>
      <c r="G21" s="68"/>
      <c r="H21" s="68" t="str">
        <f t="shared" si="1"/>
        <v xml:space="preserve"> 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3" x14ac:dyDescent="0.25">
      <c r="A22" s="5">
        <f t="shared" si="2"/>
        <v>45631</v>
      </c>
      <c r="B22" s="5"/>
      <c r="C22" s="22"/>
      <c r="D22" s="21"/>
      <c r="E22" s="21"/>
      <c r="F22" s="68" t="str">
        <f t="shared" si="0"/>
        <v xml:space="preserve"> </v>
      </c>
      <c r="G22" s="68"/>
      <c r="H22" s="68" t="str">
        <f t="shared" si="1"/>
        <v xml:space="preserve"> 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3" x14ac:dyDescent="0.25">
      <c r="A23" s="5">
        <f t="shared" si="2"/>
        <v>45662</v>
      </c>
      <c r="B23" s="5"/>
      <c r="C23" s="22"/>
      <c r="D23" s="21"/>
      <c r="E23" s="21"/>
      <c r="F23" s="68" t="str">
        <f t="shared" si="0"/>
        <v xml:space="preserve"> </v>
      </c>
      <c r="G23" s="68"/>
      <c r="H23" s="68" t="str">
        <f t="shared" si="1"/>
        <v xml:space="preserve"> 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3" x14ac:dyDescent="0.25">
      <c r="A24" s="5">
        <f t="shared" si="2"/>
        <v>45693</v>
      </c>
      <c r="B24" s="5"/>
      <c r="C24" s="22"/>
      <c r="D24" s="21"/>
      <c r="E24" s="21"/>
      <c r="F24" s="68" t="str">
        <f t="shared" si="0"/>
        <v xml:space="preserve"> </v>
      </c>
      <c r="G24" s="68"/>
      <c r="H24" s="68" t="str">
        <f t="shared" si="1"/>
        <v xml:space="preserve"> 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x14ac:dyDescent="0.25">
      <c r="A25" s="5">
        <f t="shared" si="2"/>
        <v>45724</v>
      </c>
      <c r="B25" s="5"/>
      <c r="C25" s="22"/>
      <c r="D25" s="21"/>
      <c r="E25" s="21"/>
      <c r="F25" s="68" t="str">
        <f t="shared" si="0"/>
        <v xml:space="preserve"> </v>
      </c>
      <c r="G25" s="68"/>
      <c r="H25" s="68" t="str">
        <f t="shared" si="1"/>
        <v xml:space="preserve"> 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5.75" thickBot="1" x14ac:dyDescent="0.3">
      <c r="A26" s="5" t="s">
        <v>2</v>
      </c>
      <c r="B26" s="5"/>
      <c r="C26" s="26">
        <f>SUM(C14:C25)</f>
        <v>437311224.04999995</v>
      </c>
      <c r="D26" s="26">
        <f>SUM(D14:D25)</f>
        <v>32936808.890447997</v>
      </c>
      <c r="E26" s="28"/>
      <c r="F26" s="39">
        <f>SUM(F14:F25)</f>
        <v>16139036.356319519</v>
      </c>
      <c r="G26" s="26">
        <f>SUM(G14:G25)</f>
        <v>0</v>
      </c>
      <c r="H26" s="39">
        <f>SUM(H14:H25)</f>
        <v>16797772.53412848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0"/>
      <c r="B29" s="71"/>
      <c r="C29" s="71"/>
      <c r="D29" s="71"/>
      <c r="E29" s="71"/>
      <c r="F29" s="71"/>
      <c r="G29" s="71"/>
      <c r="H29" s="7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2" t="s">
        <v>26</v>
      </c>
      <c r="B33" s="72"/>
      <c r="C33" s="72"/>
      <c r="D33" s="72"/>
      <c r="E33" s="72"/>
      <c r="F33" s="72"/>
      <c r="G33" s="72"/>
      <c r="H33" s="7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2" t="s">
        <v>27</v>
      </c>
      <c r="B35" s="72"/>
      <c r="C35" s="72"/>
      <c r="D35" s="72"/>
      <c r="E35" s="72"/>
      <c r="F35" s="72"/>
      <c r="G35" s="72"/>
      <c r="H35" s="72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7"/>
      <c r="B36" s="67"/>
      <c r="C36" s="67"/>
      <c r="D36" s="67"/>
      <c r="E36" s="67"/>
      <c r="F36" s="67"/>
      <c r="G36" s="67"/>
      <c r="H36" s="67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D3C0-872B-496C-90D4-E3DBDF684ACC}">
  <dimension ref="A1:W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3"/>
      <c r="B1" s="73"/>
      <c r="C1" s="73"/>
      <c r="D1" s="73"/>
      <c r="E1" s="73"/>
      <c r="F1" s="73"/>
      <c r="G1" s="73"/>
      <c r="H1" s="7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4"/>
      <c r="B2" s="74"/>
      <c r="C2" s="74"/>
      <c r="D2" s="74"/>
      <c r="E2" s="74"/>
      <c r="F2" s="74"/>
      <c r="G2" s="74"/>
      <c r="H2" s="7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4"/>
      <c r="B3" s="74"/>
      <c r="C3" s="74"/>
      <c r="D3" s="74"/>
      <c r="E3" s="74"/>
      <c r="F3" s="74"/>
      <c r="G3" s="74"/>
      <c r="H3" s="7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6"/>
      <c r="B5" s="76"/>
      <c r="C5" s="76"/>
      <c r="D5" s="76"/>
      <c r="E5" s="76"/>
      <c r="F5" s="76"/>
      <c r="G5" s="76"/>
      <c r="H5" s="7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6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0" t="s">
        <v>25</v>
      </c>
      <c r="B8" s="71"/>
      <c r="C8" s="71"/>
      <c r="D8" s="71"/>
      <c r="E8" s="71"/>
      <c r="F8" s="71"/>
      <c r="G8" s="71"/>
      <c r="H8" s="7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x14ac:dyDescent="0.25">
      <c r="A14" s="5">
        <v>45017</v>
      </c>
      <c r="B14" s="5"/>
      <c r="C14" s="22">
        <v>126684200.49999999</v>
      </c>
      <c r="D14" s="21">
        <v>7100175.7400000039</v>
      </c>
      <c r="E14" s="21"/>
      <c r="F14" s="27">
        <f t="shared" ref="F14:F22" si="0">D14*0.49</f>
        <v>3479086.112600002</v>
      </c>
      <c r="G14" s="23"/>
      <c r="H14" s="27">
        <f t="shared" ref="H14:H25" si="1">D14*0.51+G14</f>
        <v>3621089.627400002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2" x14ac:dyDescent="0.25">
      <c r="A15" s="5">
        <f>+A14+31</f>
        <v>45048</v>
      </c>
      <c r="B15" s="5"/>
      <c r="C15" s="22">
        <v>93777071.840000004</v>
      </c>
      <c r="D15" s="21">
        <v>8852177.620000001</v>
      </c>
      <c r="E15" s="21"/>
      <c r="F15" s="27">
        <f t="shared" si="0"/>
        <v>4337567.0338000003</v>
      </c>
      <c r="G15" s="23"/>
      <c r="H15" s="27">
        <f t="shared" si="1"/>
        <v>4514610.5862000007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x14ac:dyDescent="0.25">
      <c r="A16" s="5">
        <f t="shared" ref="A16:A25" si="2">+A15+31</f>
        <v>45079</v>
      </c>
      <c r="B16" s="5"/>
      <c r="C16" s="22">
        <v>75355169.680000022</v>
      </c>
      <c r="D16" s="21">
        <v>7049028.969999996</v>
      </c>
      <c r="E16" s="21"/>
      <c r="F16" s="27">
        <f t="shared" si="0"/>
        <v>3454024.1952999979</v>
      </c>
      <c r="G16" s="21"/>
      <c r="H16" s="27">
        <f t="shared" si="1"/>
        <v>3595004.7746999981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3" x14ac:dyDescent="0.25">
      <c r="A17" s="5">
        <f t="shared" si="2"/>
        <v>45110</v>
      </c>
      <c r="B17" s="5"/>
      <c r="C17" s="22">
        <v>65090439.869999997</v>
      </c>
      <c r="D17" s="21">
        <v>6755480.0800000001</v>
      </c>
      <c r="E17" s="21"/>
      <c r="F17" s="27">
        <f t="shared" si="0"/>
        <v>3310185.2392000002</v>
      </c>
      <c r="G17" s="21"/>
      <c r="H17" s="27">
        <f t="shared" si="1"/>
        <v>3445294.8407999999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3" x14ac:dyDescent="0.25">
      <c r="A18" s="5">
        <f t="shared" si="2"/>
        <v>45141</v>
      </c>
      <c r="B18" s="5"/>
      <c r="C18" s="22">
        <v>70514612.170000002</v>
      </c>
      <c r="D18" s="21">
        <v>6540913.5700000022</v>
      </c>
      <c r="E18" s="21"/>
      <c r="F18" s="27">
        <f t="shared" si="0"/>
        <v>3205047.6493000011</v>
      </c>
      <c r="G18" s="21"/>
      <c r="H18" s="27">
        <f t="shared" si="1"/>
        <v>3335865.9207000011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3" x14ac:dyDescent="0.25">
      <c r="A19" s="5">
        <f t="shared" si="2"/>
        <v>45172</v>
      </c>
      <c r="B19" s="5"/>
      <c r="C19" s="22">
        <v>100720429.38</v>
      </c>
      <c r="D19" s="21">
        <v>8188248.8600000013</v>
      </c>
      <c r="E19" s="21"/>
      <c r="F19" s="27">
        <f t="shared" si="0"/>
        <v>4012241.9414000004</v>
      </c>
      <c r="G19" s="21"/>
      <c r="H19" s="27">
        <f t="shared" si="1"/>
        <v>4176006.9186000009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3" x14ac:dyDescent="0.25">
      <c r="A20" s="5">
        <f t="shared" si="2"/>
        <v>45203</v>
      </c>
      <c r="B20" s="5"/>
      <c r="C20" s="22">
        <v>107550276.35000002</v>
      </c>
      <c r="D20" s="21">
        <v>7198812.669999999</v>
      </c>
      <c r="E20" s="21"/>
      <c r="F20" s="27">
        <f t="shared" si="0"/>
        <v>3527418.2082999996</v>
      </c>
      <c r="G20" s="21"/>
      <c r="H20" s="27">
        <f t="shared" si="1"/>
        <v>3671394.4616999994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3" x14ac:dyDescent="0.25">
      <c r="A21" s="5">
        <f t="shared" si="2"/>
        <v>45234</v>
      </c>
      <c r="B21" s="5"/>
      <c r="C21" s="22">
        <v>120600834.16999999</v>
      </c>
      <c r="D21" s="21">
        <v>7928714.2800000049</v>
      </c>
      <c r="E21" s="21"/>
      <c r="F21" s="27">
        <f t="shared" si="0"/>
        <v>3885069.9972000024</v>
      </c>
      <c r="G21" s="21"/>
      <c r="H21" s="27">
        <f t="shared" si="1"/>
        <v>4043644.2828000025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3" x14ac:dyDescent="0.25">
      <c r="A22" s="5">
        <f t="shared" si="2"/>
        <v>45265</v>
      </c>
      <c r="B22" s="5"/>
      <c r="C22" s="22">
        <v>126526727.90999998</v>
      </c>
      <c r="D22" s="21">
        <v>8138777.3199999984</v>
      </c>
      <c r="E22" s="21"/>
      <c r="F22" s="27">
        <f t="shared" si="0"/>
        <v>3988000.886799999</v>
      </c>
      <c r="G22" s="21"/>
      <c r="H22" s="27">
        <f t="shared" si="1"/>
        <v>4150776.4331999994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3" x14ac:dyDescent="0.25">
      <c r="A23" s="5">
        <f t="shared" si="2"/>
        <v>45296</v>
      </c>
      <c r="B23" s="5"/>
      <c r="C23" s="22">
        <v>118847479.87000002</v>
      </c>
      <c r="D23" s="21">
        <v>10012451.410000004</v>
      </c>
      <c r="E23" s="21"/>
      <c r="F23" s="27">
        <f>D23*0.49</f>
        <v>4906101.1909000017</v>
      </c>
      <c r="G23" s="21"/>
      <c r="H23" s="27">
        <f t="shared" si="1"/>
        <v>5106350.2191000022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3" x14ac:dyDescent="0.25">
      <c r="A24" s="5">
        <f t="shared" si="2"/>
        <v>45327</v>
      </c>
      <c r="B24" s="5"/>
      <c r="C24" s="22">
        <v>129700094.22999997</v>
      </c>
      <c r="D24" s="21">
        <v>580224.1700000097</v>
      </c>
      <c r="E24" s="21"/>
      <c r="F24" s="27">
        <f t="shared" ref="F24:F25" si="3">D24*0.49</f>
        <v>284309.84330000472</v>
      </c>
      <c r="G24" s="21"/>
      <c r="H24" s="27">
        <f t="shared" si="1"/>
        <v>295914.32670000498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x14ac:dyDescent="0.25">
      <c r="A25" s="5">
        <f t="shared" si="2"/>
        <v>45358</v>
      </c>
      <c r="B25" s="5"/>
      <c r="C25" s="22">
        <v>125874118.35999998</v>
      </c>
      <c r="D25" s="21">
        <v>7794836.3199999975</v>
      </c>
      <c r="E25" s="21"/>
      <c r="F25" s="27">
        <f t="shared" si="3"/>
        <v>3819469.7967999987</v>
      </c>
      <c r="G25" s="21"/>
      <c r="H25" s="27">
        <f t="shared" si="1"/>
        <v>3975366.5231999988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5.75" thickBot="1" x14ac:dyDescent="0.3">
      <c r="A26" s="5" t="s">
        <v>2</v>
      </c>
      <c r="B26" s="5"/>
      <c r="C26" s="26">
        <f>SUM(C14:C25)</f>
        <v>1261241454.3299997</v>
      </c>
      <c r="D26" s="26">
        <f>SUM(D14:D25)</f>
        <v>86139841.01000002</v>
      </c>
      <c r="E26" s="28"/>
      <c r="F26" s="39">
        <f>SUM(F14:F25)</f>
        <v>42208522.094899997</v>
      </c>
      <c r="G26" s="26">
        <f>SUM(G14:G25)</f>
        <v>0</v>
      </c>
      <c r="H26" s="39">
        <f>SUM(H14:H25)</f>
        <v>43931318.915100001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0"/>
      <c r="B29" s="71"/>
      <c r="C29" s="71"/>
      <c r="D29" s="71"/>
      <c r="E29" s="71"/>
      <c r="F29" s="71"/>
      <c r="G29" s="71"/>
      <c r="H29" s="7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2" t="s">
        <v>26</v>
      </c>
      <c r="B33" s="72"/>
      <c r="C33" s="72"/>
      <c r="D33" s="72"/>
      <c r="E33" s="72"/>
      <c r="F33" s="72"/>
      <c r="G33" s="72"/>
      <c r="H33" s="7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2" t="s">
        <v>27</v>
      </c>
      <c r="B35" s="72"/>
      <c r="C35" s="72"/>
      <c r="D35" s="72"/>
      <c r="E35" s="72"/>
      <c r="F35" s="72"/>
      <c r="G35" s="72"/>
      <c r="H35" s="72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3"/>
      <c r="B1" s="73"/>
      <c r="C1" s="73"/>
      <c r="D1" s="73"/>
      <c r="E1" s="73"/>
      <c r="F1" s="73"/>
      <c r="G1" s="73"/>
      <c r="H1" s="73"/>
      <c r="I1" s="7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0" t="s">
        <v>24</v>
      </c>
      <c r="B8" s="71"/>
      <c r="C8" s="71"/>
      <c r="D8" s="71"/>
      <c r="E8" s="71"/>
      <c r="F8" s="71"/>
      <c r="G8" s="71"/>
      <c r="H8" s="71"/>
      <c r="I8" s="7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6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142155808.59</v>
      </c>
      <c r="D14" s="21">
        <v>4980573.6499999873</v>
      </c>
      <c r="E14" s="21"/>
      <c r="F14" s="27">
        <f t="shared" ref="F14:F22" si="0">D14*0.49</f>
        <v>2440481.0884999936</v>
      </c>
      <c r="G14" s="23"/>
      <c r="H14" s="23"/>
      <c r="I14" s="27">
        <f t="shared" ref="I14:I22" si="1">D14*0.51+G14+H14</f>
        <v>2540092.5614999938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123049903.11</v>
      </c>
      <c r="D15" s="21">
        <v>7907541.8499999978</v>
      </c>
      <c r="E15" s="21"/>
      <c r="F15" s="27">
        <f t="shared" si="0"/>
        <v>3874695.5064999987</v>
      </c>
      <c r="G15" s="23"/>
      <c r="H15" s="23"/>
      <c r="I15" s="27">
        <f t="shared" si="1"/>
        <v>4032846.343499999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92430085.440000013</v>
      </c>
      <c r="D16" s="21">
        <v>6319678.860000005</v>
      </c>
      <c r="E16" s="21"/>
      <c r="F16" s="27">
        <f t="shared" si="0"/>
        <v>3096642.6414000024</v>
      </c>
      <c r="G16" s="21"/>
      <c r="H16" s="21"/>
      <c r="I16" s="27">
        <f t="shared" si="1"/>
        <v>3223036.2186000026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73234635.86999999</v>
      </c>
      <c r="D17" s="21">
        <v>6272875.889999995</v>
      </c>
      <c r="E17" s="21"/>
      <c r="F17" s="27">
        <f t="shared" si="0"/>
        <v>3073709.1860999977</v>
      </c>
      <c r="G17" s="21"/>
      <c r="H17" s="21"/>
      <c r="I17" s="27">
        <f t="shared" si="1"/>
        <v>3199166.7038999973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72962231.120000005</v>
      </c>
      <c r="D18" s="21">
        <v>8796604.119999975</v>
      </c>
      <c r="E18" s="21"/>
      <c r="F18" s="27">
        <f t="shared" si="0"/>
        <v>4310336.0187999876</v>
      </c>
      <c r="G18" s="21"/>
      <c r="H18" s="21"/>
      <c r="I18" s="27">
        <f t="shared" si="1"/>
        <v>4486268.1011999873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95667759.140000001</v>
      </c>
      <c r="D19" s="21">
        <v>8587465.75</v>
      </c>
      <c r="E19" s="21"/>
      <c r="F19" s="27">
        <f t="shared" si="0"/>
        <v>4207858.2175000003</v>
      </c>
      <c r="G19" s="21"/>
      <c r="H19" s="21"/>
      <c r="I19" s="27">
        <f t="shared" si="1"/>
        <v>4379607.5324999997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106211861.62999997</v>
      </c>
      <c r="D20" s="21">
        <v>8212147.98999999</v>
      </c>
      <c r="E20" s="21"/>
      <c r="F20" s="27">
        <f t="shared" si="0"/>
        <v>4023952.5150999948</v>
      </c>
      <c r="G20" s="21"/>
      <c r="H20" s="21"/>
      <c r="I20" s="27">
        <f t="shared" si="1"/>
        <v>4188195.4748999951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111443205.60000002</v>
      </c>
      <c r="D21" s="21">
        <v>8026605.0500000007</v>
      </c>
      <c r="E21" s="21"/>
      <c r="F21" s="27">
        <f t="shared" si="0"/>
        <v>3933036.4745000005</v>
      </c>
      <c r="G21" s="21"/>
      <c r="H21" s="21"/>
      <c r="I21" s="27">
        <f t="shared" si="1"/>
        <v>4093568.5755000003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115972526.73999998</v>
      </c>
      <c r="D22" s="21">
        <v>9447138.3299999982</v>
      </c>
      <c r="E22" s="21"/>
      <c r="F22" s="27">
        <f t="shared" si="0"/>
        <v>4629097.7816999992</v>
      </c>
      <c r="G22" s="21"/>
      <c r="H22" s="21"/>
      <c r="I22" s="27">
        <f t="shared" si="1"/>
        <v>4818040.548299999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122933942.98999996</v>
      </c>
      <c r="D23" s="21">
        <v>7197738.5299999937</v>
      </c>
      <c r="E23" s="21"/>
      <c r="F23" s="27">
        <f>D23*0.49</f>
        <v>3526891.8796999967</v>
      </c>
      <c r="G23" s="21"/>
      <c r="H23" s="21"/>
      <c r="I23" s="27">
        <f>D23*0.51+G23+H23</f>
        <v>3670846.6502999971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107686010.19999996</v>
      </c>
      <c r="D24" s="21">
        <v>7539736.7599999961</v>
      </c>
      <c r="E24" s="21"/>
      <c r="F24" s="27">
        <f t="shared" ref="F24:F25" si="2">D24*0.49</f>
        <v>3694471.012399998</v>
      </c>
      <c r="G24" s="21"/>
      <c r="H24" s="21"/>
      <c r="I24" s="27">
        <f t="shared" ref="I24:I25" si="3">D24*0.51+G24+H24</f>
        <v>3845265.747599998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121231984.13000001</v>
      </c>
      <c r="D25" s="21">
        <v>9596988.7800000031</v>
      </c>
      <c r="E25" s="21"/>
      <c r="F25" s="27">
        <f t="shared" si="2"/>
        <v>4702524.5022000019</v>
      </c>
      <c r="G25" s="21"/>
      <c r="H25" s="21"/>
      <c r="I25" s="27">
        <f t="shared" si="3"/>
        <v>4894464.2778000012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1284979954.5600002</v>
      </c>
      <c r="D26" s="26">
        <f>SUM(D14:D25)</f>
        <v>92885095.559999943</v>
      </c>
      <c r="E26" s="28"/>
      <c r="F26" s="39">
        <f>SUM(F14:F25)</f>
        <v>45513696.82439997</v>
      </c>
      <c r="G26" s="39">
        <f>SUM(G14:G25)</f>
        <v>0</v>
      </c>
      <c r="H26" s="26">
        <f>SUM(H14:H25)</f>
        <v>0</v>
      </c>
      <c r="I26" s="39">
        <f>SUM(I14:I25)</f>
        <v>47371398.735599972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2" t="s">
        <v>18</v>
      </c>
      <c r="B33" s="72"/>
      <c r="C33" s="72"/>
      <c r="D33" s="72"/>
      <c r="E33" s="72"/>
      <c r="F33" s="72"/>
      <c r="G33" s="72"/>
      <c r="H33" s="72"/>
      <c r="I33" s="7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2" t="s">
        <v>23</v>
      </c>
      <c r="B35" s="72"/>
      <c r="C35" s="72"/>
      <c r="D35" s="72"/>
      <c r="E35" s="72"/>
      <c r="F35" s="72"/>
      <c r="G35" s="72"/>
      <c r="H35" s="72"/>
      <c r="I35" s="72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4950-3DA1-4969-A0B2-F691C4941533}">
  <dimension ref="A1:X43"/>
  <sheetViews>
    <sheetView zoomScaleNormal="100" workbookViewId="0">
      <selection activeCell="K23" sqref="K23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3"/>
      <c r="B1" s="73"/>
      <c r="C1" s="73"/>
      <c r="D1" s="73"/>
      <c r="E1" s="73"/>
      <c r="F1" s="73"/>
      <c r="G1" s="73"/>
      <c r="H1" s="73"/>
      <c r="I1" s="7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0" t="s">
        <v>17</v>
      </c>
      <c r="B8" s="71"/>
      <c r="C8" s="71"/>
      <c r="D8" s="71"/>
      <c r="E8" s="71"/>
      <c r="F8" s="71"/>
      <c r="G8" s="71"/>
      <c r="H8" s="71"/>
      <c r="I8" s="7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6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82204531.870000005</v>
      </c>
      <c r="D23" s="21">
        <v>3847997.7900000056</v>
      </c>
      <c r="E23" s="21"/>
      <c r="F23" s="27">
        <f>D23*0.49</f>
        <v>1885518.9171000028</v>
      </c>
      <c r="G23" s="21">
        <v>0</v>
      </c>
      <c r="H23" s="21">
        <v>0</v>
      </c>
      <c r="I23" s="27">
        <f>D23*0.51+G23+H23</f>
        <v>1962478.8729000029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154697987.89999998</v>
      </c>
      <c r="D24" s="21">
        <v>3521782.9600000028</v>
      </c>
      <c r="E24" s="21"/>
      <c r="F24" s="27">
        <f t="shared" ref="F24" si="2">D24*0.49</f>
        <v>1725673.6504000013</v>
      </c>
      <c r="G24" s="21">
        <v>0</v>
      </c>
      <c r="H24" s="21">
        <v>0</v>
      </c>
      <c r="I24" s="27">
        <f>D24*0.51+G24+H24</f>
        <v>1796109.3096000014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172650978.21000001</v>
      </c>
      <c r="D25" s="21">
        <v>5070283.8199999537</v>
      </c>
      <c r="E25" s="21"/>
      <c r="F25" s="27">
        <f>D25*0.49</f>
        <v>2484439.0717999772</v>
      </c>
      <c r="G25" s="21">
        <v>0</v>
      </c>
      <c r="H25" s="21">
        <v>0</v>
      </c>
      <c r="I25" s="27">
        <f>D25*0.51+G25+H25</f>
        <v>2585844.7481999765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409553497.98000002</v>
      </c>
      <c r="D26" s="26">
        <f>SUM(D14:D25)</f>
        <v>12440064.569999963</v>
      </c>
      <c r="E26" s="28"/>
      <c r="F26" s="39">
        <f>SUM(F14:F25)</f>
        <v>6095631.6392999813</v>
      </c>
      <c r="G26" s="39">
        <f>SUM(G14:G25)</f>
        <v>0</v>
      </c>
      <c r="H26" s="26">
        <f>SUM(H14:H25)</f>
        <v>0</v>
      </c>
      <c r="I26" s="39">
        <f>SUM(I14:I25)</f>
        <v>6344432.9306999808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2" t="s">
        <v>18</v>
      </c>
      <c r="B33" s="72"/>
      <c r="C33" s="72"/>
      <c r="D33" s="72"/>
      <c r="E33" s="72"/>
      <c r="F33" s="72"/>
      <c r="G33" s="72"/>
      <c r="H33" s="72"/>
      <c r="I33" s="7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2" t="s">
        <v>21</v>
      </c>
      <c r="B35" s="72"/>
      <c r="C35" s="72"/>
      <c r="D35" s="72"/>
      <c r="E35" s="72"/>
      <c r="F35" s="72"/>
      <c r="G35" s="72"/>
      <c r="H35" s="72"/>
      <c r="I35" s="72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 24-25</vt:lpstr>
      <vt:lpstr>FY 23-24</vt:lpstr>
      <vt:lpstr>FY22-23</vt:lpstr>
      <vt:lpstr>FY 21-22</vt:lpstr>
      <vt:lpstr>'FY 21-22'!Print_Area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2023-10-05T18:24:26Z</cp:lastPrinted>
  <dcterms:created xsi:type="dcterms:W3CDTF">2018-12-07T15:26:22Z</dcterms:created>
  <dcterms:modified xsi:type="dcterms:W3CDTF">2024-08-08T18:24:48Z</dcterms:modified>
</cp:coreProperties>
</file>